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4\ตารางวิกฤติทางการเงิน 2564\"/>
    </mc:Choice>
  </mc:AlternateContent>
  <xr:revisionPtr revIDLastSave="0" documentId="13_ncr:1_{DFABDAFD-7CCB-4793-9A1D-9A4E33B5D586}" xr6:coauthVersionLast="46" xr6:coauthVersionMax="46" xr10:uidLastSave="{00000000-0000-0000-0000-000000000000}"/>
  <bookViews>
    <workbookView xWindow="-120" yWindow="-120" windowWidth="29040" windowHeight="15840" activeTab="3" xr2:uid="{00000000-000D-0000-FFFF-FFFF00000000}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L5" i="30"/>
  <c r="J5" i="30"/>
  <c r="G5" i="30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O17" i="28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L16" i="24"/>
  <c r="J16" i="24"/>
  <c r="G16" i="24"/>
  <c r="L15" i="24"/>
  <c r="J15" i="24"/>
  <c r="G15" i="24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17" i="24" l="1"/>
  <c r="O17" i="25" s="1"/>
  <c r="N6" i="30"/>
  <c r="N16" i="26"/>
  <c r="O16" i="27" s="1"/>
  <c r="N7" i="28"/>
  <c r="O7" i="29" s="1"/>
  <c r="N8" i="28"/>
  <c r="O8" i="29" s="1"/>
  <c r="N15" i="24"/>
  <c r="O15" i="25" s="1"/>
  <c r="N13" i="29"/>
  <c r="O13" i="30" s="1"/>
  <c r="N5" i="30"/>
  <c r="N7" i="30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L20" i="22" s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<sst xmlns="http://schemas.openxmlformats.org/spreadsheetml/2006/main" count="670" uniqueCount="87">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</sst>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#,##0.00_ ;\-#,##0.00\ "/>
    <numFmt numFmtId="189" formatCode="0.0"/>
    <numFmt numFmtId="190" formatCode="#,##0.00,,"/>
    <numFmt numFmtId="191" formatCode="[$-1070000]d/mm/yyyy;@"/>
  </numFmts>
  <fonts count="3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scheme val="minor"/>
    </font>
    <font>
      <sz val="14"/>
      <color rgb="FFFF0000"/>
      <name val="Tahoma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/>
      <top style="medium">
        <color theme="8" tint="0.59999389629810485"/>
      </top>
      <bottom style="thin">
        <color indexed="64"/>
      </bottom>
      <diagonal/>
    </border>
    <border>
      <left style="medium">
        <color theme="8" tint="0.59999389629810485"/>
      </left>
      <right style="medium">
        <color theme="8" tint="0.39991454817346722"/>
      </right>
      <top/>
      <bottom style="medium">
        <color theme="8" tint="0.59999389629810485"/>
      </bottom>
      <diagonal/>
    </border>
    <border>
      <left style="medium">
        <color theme="8"/>
      </left>
      <right style="medium">
        <color theme="8"/>
      </right>
      <top style="medium">
        <color theme="8"/>
      </top>
      <bottom style="medium">
        <color theme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164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90" fontId="2" fillId="0" borderId="0" xfId="0" applyNumberFormat="1" applyFont="1" applyAlignment="1"/>
    <xf numFmtId="190" fontId="2" fillId="0" borderId="0" xfId="0" applyNumberFormat="1" applyFont="1"/>
    <xf numFmtId="190" fontId="2" fillId="0" borderId="1" xfId="0" applyNumberFormat="1" applyFont="1" applyBorder="1"/>
    <xf numFmtId="190" fontId="2" fillId="0" borderId="1" xfId="0" applyNumberFormat="1" applyFont="1" applyBorder="1" applyAlignment="1"/>
    <xf numFmtId="0" fontId="12" fillId="0" borderId="0" xfId="0" applyFont="1"/>
    <xf numFmtId="2" fontId="12" fillId="0" borderId="0" xfId="0" applyNumberFormat="1" applyFont="1"/>
    <xf numFmtId="17" fontId="12" fillId="0" borderId="0" xfId="0" applyNumberFormat="1" applyFont="1" applyBorder="1" applyAlignment="1">
      <alignment horizontal="center"/>
    </xf>
    <xf numFmtId="43" fontId="12" fillId="0" borderId="0" xfId="1" applyFont="1" applyFill="1" applyBorder="1"/>
    <xf numFmtId="43" fontId="12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43" fontId="17" fillId="0" borderId="1" xfId="1" applyFont="1" applyFill="1" applyBorder="1" applyAlignment="1"/>
    <xf numFmtId="43" fontId="17" fillId="0" borderId="1" xfId="1" applyFont="1" applyBorder="1" applyAlignment="1"/>
    <xf numFmtId="0" fontId="12" fillId="0" borderId="0" xfId="0" applyFont="1" applyAlignment="1">
      <alignment horizontal="left" vertical="center"/>
    </xf>
    <xf numFmtId="43" fontId="17" fillId="0" borderId="1" xfId="1" applyFont="1" applyFill="1" applyBorder="1" applyAlignment="1">
      <alignment vertical="center"/>
    </xf>
    <xf numFmtId="43" fontId="17" fillId="0" borderId="4" xfId="1" applyFont="1" applyBorder="1" applyAlignment="1"/>
    <xf numFmtId="0" fontId="9" fillId="0" borderId="0" xfId="0" applyFont="1" applyAlignment="1">
      <alignment vertical="top"/>
    </xf>
    <xf numFmtId="43" fontId="17" fillId="0" borderId="2" xfId="1" applyFont="1" applyBorder="1" applyAlignment="1">
      <alignment horizontal="left" vertical="center"/>
    </xf>
    <xf numFmtId="43" fontId="17" fillId="0" borderId="2" xfId="1" applyFont="1" applyBorder="1" applyAlignment="1">
      <alignment vertical="center"/>
    </xf>
    <xf numFmtId="187" fontId="16" fillId="0" borderId="2" xfId="1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187" fontId="12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3" fontId="17" fillId="0" borderId="0" xfId="1" applyFont="1"/>
    <xf numFmtId="43" fontId="23" fillId="0" borderId="0" xfId="1" applyFont="1" applyFill="1"/>
    <xf numFmtId="0" fontId="23" fillId="0" borderId="0" xfId="0" applyFont="1" applyFill="1" applyAlignment="1">
      <alignment horizontal="center"/>
    </xf>
    <xf numFmtId="43" fontId="17" fillId="0" borderId="3" xfId="1" applyFont="1" applyBorder="1" applyAlignment="1">
      <alignment horizontal="left" vertical="center"/>
    </xf>
    <xf numFmtId="43" fontId="16" fillId="0" borderId="4" xfId="1" applyFont="1" applyBorder="1" applyAlignment="1">
      <alignment horizontal="center" vertical="center"/>
    </xf>
    <xf numFmtId="0" fontId="9" fillId="0" borderId="0" xfId="0" applyFont="1" applyBorder="1"/>
    <xf numFmtId="0" fontId="12" fillId="0" borderId="13" xfId="0" applyFont="1" applyBorder="1" applyAlignment="1">
      <alignment horizontal="center"/>
    </xf>
    <xf numFmtId="191" fontId="9" fillId="0" borderId="0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 wrapText="1" readingOrder="1"/>
    </xf>
    <xf numFmtId="188" fontId="10" fillId="2" borderId="14" xfId="0" applyNumberFormat="1" applyFont="1" applyFill="1" applyBorder="1" applyAlignment="1">
      <alignment horizontal="center" vertical="center" wrapText="1" readingOrder="1"/>
    </xf>
    <xf numFmtId="3" fontId="9" fillId="0" borderId="14" xfId="0" applyNumberFormat="1" applyFont="1" applyFill="1" applyBorder="1" applyAlignment="1">
      <alignment horizontal="center" vertical="center" wrapText="1" readingOrder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43" fontId="16" fillId="0" borderId="4" xfId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6" fillId="0" borderId="4" xfId="1" applyFont="1" applyBorder="1" applyAlignment="1">
      <alignment horizontal="center" vertical="center"/>
    </xf>
    <xf numFmtId="0" fontId="12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1" fillId="0" borderId="14" xfId="0" applyFont="1" applyFill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9" fillId="0" borderId="0" xfId="0" applyFont="1" applyBorder="1" applyAlignment="1"/>
    <xf numFmtId="14" fontId="9" fillId="0" borderId="0" xfId="0" applyNumberFormat="1" applyFont="1" applyBorder="1" applyAlignment="1">
      <alignment horizontal="left"/>
    </xf>
    <xf numFmtId="14" fontId="12" fillId="0" borderId="0" xfId="0" applyNumberFormat="1" applyFont="1" applyBorder="1" applyAlignment="1">
      <alignment horizontal="left"/>
    </xf>
    <xf numFmtId="0" fontId="27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center" vertical="center"/>
    </xf>
    <xf numFmtId="2" fontId="10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4" fontId="26" fillId="0" borderId="14" xfId="0" applyNumberFormat="1" applyFont="1" applyBorder="1" applyAlignment="1">
      <alignment horizontal="center" vertical="center"/>
    </xf>
    <xf numFmtId="4" fontId="26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4" fontId="10" fillId="0" borderId="14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4" fontId="29" fillId="0" borderId="0" xfId="0" applyNumberFormat="1" applyFont="1"/>
    <xf numFmtId="4" fontId="28" fillId="0" borderId="0" xfId="0" applyNumberFormat="1" applyFont="1"/>
    <xf numFmtId="4" fontId="10" fillId="0" borderId="14" xfId="0" applyNumberFormat="1" applyFont="1" applyFill="1" applyBorder="1" applyAlignment="1">
      <alignment horizontal="center" vertical="center"/>
    </xf>
    <xf numFmtId="187" fontId="16" fillId="0" borderId="23" xfId="1" applyNumberFormat="1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7" fillId="0" borderId="25" xfId="0" applyFont="1" applyBorder="1" applyAlignment="1">
      <alignment horizontal="left" wrapText="1" readingOrder="1"/>
    </xf>
    <xf numFmtId="0" fontId="7" fillId="0" borderId="25" xfId="0" applyFont="1" applyFill="1" applyBorder="1" applyAlignment="1">
      <alignment horizontal="left" wrapText="1" readingOrder="1"/>
    </xf>
    <xf numFmtId="0" fontId="10" fillId="0" borderId="25" xfId="0" applyFont="1" applyBorder="1" applyAlignment="1">
      <alignment horizontal="center" vertical="center"/>
    </xf>
    <xf numFmtId="4" fontId="10" fillId="0" borderId="25" xfId="0" applyNumberFormat="1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" fontId="11" fillId="0" borderId="25" xfId="0" applyNumberFormat="1" applyFont="1" applyBorder="1" applyAlignment="1">
      <alignment horizontal="center" vertical="center"/>
    </xf>
    <xf numFmtId="4" fontId="11" fillId="0" borderId="25" xfId="0" applyNumberFormat="1" applyFont="1" applyFill="1" applyBorder="1" applyAlignment="1">
      <alignment horizontal="center" vertical="center" wrapText="1" readingOrder="1"/>
    </xf>
    <xf numFmtId="188" fontId="10" fillId="2" borderId="25" xfId="0" applyNumberFormat="1" applyFont="1" applyFill="1" applyBorder="1" applyAlignment="1">
      <alignment horizontal="center" vertical="center" wrapText="1" readingOrder="1"/>
    </xf>
    <xf numFmtId="0" fontId="9" fillId="0" borderId="25" xfId="0" applyFont="1" applyBorder="1" applyAlignment="1">
      <alignment horizontal="center" vertical="center"/>
    </xf>
    <xf numFmtId="3" fontId="9" fillId="0" borderId="25" xfId="0" applyNumberFormat="1" applyFont="1" applyFill="1" applyBorder="1" applyAlignment="1">
      <alignment horizontal="center" vertical="center" wrapText="1" readingOrder="1"/>
    </xf>
    <xf numFmtId="0" fontId="10" fillId="0" borderId="25" xfId="0" applyFont="1" applyFill="1" applyBorder="1" applyAlignment="1">
      <alignment horizontal="center" vertical="center"/>
    </xf>
    <xf numFmtId="2" fontId="11" fillId="0" borderId="25" xfId="0" applyNumberFormat="1" applyFont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4" fontId="26" fillId="0" borderId="25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3" fillId="11" borderId="11" xfId="0" applyNumberFormat="1" applyFont="1" applyFill="1" applyBorder="1" applyAlignment="1" applyProtection="1">
      <alignment horizontal="center" vertical="center" wrapText="1"/>
    </xf>
    <xf numFmtId="3" fontId="13" fillId="10" borderId="11" xfId="0" applyNumberFormat="1" applyFont="1" applyFill="1" applyBorder="1" applyAlignment="1" applyProtection="1">
      <alignment horizontal="center" vertical="center" wrapText="1"/>
    </xf>
    <xf numFmtId="3" fontId="13" fillId="6" borderId="11" xfId="0" applyNumberFormat="1" applyFont="1" applyFill="1" applyBorder="1" applyAlignment="1" applyProtection="1">
      <alignment horizontal="center" vertical="center" wrapText="1"/>
    </xf>
    <xf numFmtId="3" fontId="13" fillId="3" borderId="10" xfId="0" applyNumberFormat="1" applyFont="1" applyFill="1" applyBorder="1" applyAlignment="1" applyProtection="1">
      <alignment horizontal="center" vertical="center" wrapText="1"/>
    </xf>
    <xf numFmtId="3" fontId="13" fillId="3" borderId="7" xfId="0" applyNumberFormat="1" applyFont="1" applyFill="1" applyBorder="1" applyAlignment="1" applyProtection="1">
      <alignment horizontal="center" vertical="center" wrapText="1"/>
    </xf>
    <xf numFmtId="189" fontId="15" fillId="6" borderId="8" xfId="0" applyNumberFormat="1" applyFont="1" applyFill="1" applyBorder="1" applyAlignment="1" applyProtection="1">
      <alignment horizontal="center" vertical="center" wrapText="1"/>
    </xf>
    <xf numFmtId="189" fontId="15" fillId="6" borderId="9" xfId="0" applyNumberFormat="1" applyFont="1" applyFill="1" applyBorder="1" applyAlignment="1" applyProtection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 wrapText="1" readingOrder="1"/>
    </xf>
    <xf numFmtId="0" fontId="14" fillId="7" borderId="8" xfId="0" applyFont="1" applyFill="1" applyBorder="1" applyAlignment="1">
      <alignment horizontal="center" vertical="center" wrapText="1" readingOrder="1"/>
    </xf>
    <xf numFmtId="3" fontId="15" fillId="9" borderId="11" xfId="0" applyNumberFormat="1" applyFont="1" applyFill="1" applyBorder="1" applyAlignment="1" applyProtection="1">
      <alignment horizontal="center" vertical="center" wrapText="1"/>
    </xf>
    <xf numFmtId="3" fontId="15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3" fontId="15" fillId="8" borderId="8" xfId="0" applyNumberFormat="1" applyFont="1" applyFill="1" applyBorder="1" applyAlignment="1" applyProtection="1">
      <alignment horizontal="center" vertical="center" wrapText="1"/>
    </xf>
    <xf numFmtId="3" fontId="15" fillId="8" borderId="9" xfId="0" applyNumberFormat="1" applyFont="1" applyFill="1" applyBorder="1" applyAlignment="1" applyProtection="1">
      <alignment horizontal="center" vertical="center" wrapText="1"/>
    </xf>
    <xf numFmtId="43" fontId="9" fillId="7" borderId="11" xfId="1" applyFont="1" applyFill="1" applyBorder="1" applyAlignment="1">
      <alignment horizontal="center" vertical="center" wrapText="1"/>
    </xf>
    <xf numFmtId="43" fontId="9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43" fontId="16" fillId="0" borderId="1" xfId="1" applyFont="1" applyBorder="1" applyAlignment="1">
      <alignment horizontal="center" vertical="center"/>
    </xf>
    <xf numFmtId="43" fontId="16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25" fillId="0" borderId="0" xfId="0" applyFont="1" applyBorder="1" applyAlignment="1">
      <alignment horizontal="center" vertical="center"/>
    </xf>
    <xf numFmtId="0" fontId="7" fillId="7" borderId="14" xfId="0" applyFont="1" applyFill="1" applyBorder="1" applyAlignment="1">
      <alignment horizontal="center" vertical="center" wrapText="1" readingOrder="1"/>
    </xf>
    <xf numFmtId="3" fontId="13" fillId="11" borderId="14" xfId="0" applyNumberFormat="1" applyFont="1" applyFill="1" applyBorder="1" applyAlignment="1" applyProtection="1">
      <alignment horizontal="center" vertical="center" wrapText="1"/>
    </xf>
    <xf numFmtId="3" fontId="13" fillId="10" borderId="14" xfId="0" applyNumberFormat="1" applyFont="1" applyFill="1" applyBorder="1" applyAlignment="1" applyProtection="1">
      <alignment horizontal="center" vertical="center" wrapText="1"/>
    </xf>
    <xf numFmtId="3" fontId="13" fillId="6" borderId="14" xfId="0" applyNumberFormat="1" applyFont="1" applyFill="1" applyBorder="1" applyAlignment="1" applyProtection="1">
      <alignment horizontal="center" vertical="center" wrapText="1"/>
    </xf>
    <xf numFmtId="3" fontId="13" fillId="3" borderId="14" xfId="0" applyNumberFormat="1" applyFont="1" applyFill="1" applyBorder="1" applyAlignment="1" applyProtection="1">
      <alignment horizontal="center" vertical="center" wrapText="1"/>
    </xf>
    <xf numFmtId="189" fontId="15" fillId="6" borderId="14" xfId="0" applyNumberFormat="1" applyFont="1" applyFill="1" applyBorder="1" applyAlignment="1" applyProtection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4" fillId="7" borderId="14" xfId="0" applyFont="1" applyFill="1" applyBorder="1" applyAlignment="1">
      <alignment horizontal="center" vertical="center" wrapText="1" readingOrder="1"/>
    </xf>
    <xf numFmtId="3" fontId="15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3" fontId="15" fillId="8" borderId="14" xfId="0" applyNumberFormat="1" applyFont="1" applyFill="1" applyBorder="1" applyAlignment="1" applyProtection="1">
      <alignment horizontal="center" vertical="center" wrapText="1"/>
    </xf>
    <xf numFmtId="43" fontId="9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7" fillId="4" borderId="14" xfId="0" applyFont="1" applyFill="1" applyBorder="1" applyAlignment="1">
      <alignment horizontal="center" vertical="center" wrapText="1" readingOrder="1"/>
    </xf>
    <xf numFmtId="0" fontId="12" fillId="4" borderId="19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 readingOrder="1"/>
    </xf>
    <xf numFmtId="3" fontId="15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0" fontId="7" fillId="7" borderId="19" xfId="0" applyFont="1" applyFill="1" applyBorder="1" applyAlignment="1">
      <alignment horizontal="center" vertical="center" wrapText="1" readingOrder="1"/>
    </xf>
    <xf numFmtId="3" fontId="15" fillId="8" borderId="19" xfId="0" applyNumberFormat="1" applyFont="1" applyFill="1" applyBorder="1" applyAlignment="1" applyProtection="1">
      <alignment horizontal="center" vertical="center" wrapText="1"/>
    </xf>
    <xf numFmtId="43" fontId="9" fillId="7" borderId="19" xfId="1" applyFont="1" applyFill="1" applyBorder="1" applyAlignment="1">
      <alignment horizontal="center" vertical="center" wrapText="1"/>
    </xf>
    <xf numFmtId="3" fontId="13" fillId="3" borderId="19" xfId="0" applyNumberFormat="1" applyFont="1" applyFill="1" applyBorder="1" applyAlignment="1" applyProtection="1">
      <alignment horizontal="center" vertical="center" wrapText="1"/>
    </xf>
    <xf numFmtId="189" fontId="15" fillId="6" borderId="19" xfId="0" applyNumberFormat="1" applyFont="1" applyFill="1" applyBorder="1" applyAlignment="1" applyProtection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 readingOrder="1"/>
    </xf>
    <xf numFmtId="0" fontId="9" fillId="4" borderId="25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 readingOrder="1"/>
    </xf>
    <xf numFmtId="3" fontId="15" fillId="9" borderId="25" xfId="0" applyNumberFormat="1" applyFont="1" applyFill="1" applyBorder="1" applyAlignment="1" applyProtection="1">
      <alignment horizontal="center" vertical="center" wrapText="1"/>
    </xf>
    <xf numFmtId="43" fontId="7" fillId="7" borderId="25" xfId="1" applyFont="1" applyFill="1" applyBorder="1" applyAlignment="1">
      <alignment horizontal="center" vertical="center" wrapText="1" readingOrder="1"/>
    </xf>
    <xf numFmtId="3" fontId="15" fillId="8" borderId="25" xfId="0" applyNumberFormat="1" applyFont="1" applyFill="1" applyBorder="1" applyAlignment="1" applyProtection="1">
      <alignment horizontal="center" vertical="center" wrapText="1"/>
    </xf>
    <xf numFmtId="43" fontId="9" fillId="7" borderId="25" xfId="1" applyFont="1" applyFill="1" applyBorder="1" applyAlignment="1">
      <alignment horizontal="center" vertical="center" wrapText="1"/>
    </xf>
    <xf numFmtId="3" fontId="13" fillId="11" borderId="25" xfId="0" applyNumberFormat="1" applyFont="1" applyFill="1" applyBorder="1" applyAlignment="1" applyProtection="1">
      <alignment horizontal="center" vertical="center" wrapText="1"/>
    </xf>
    <xf numFmtId="3" fontId="13" fillId="10" borderId="25" xfId="0" applyNumberFormat="1" applyFont="1" applyFill="1" applyBorder="1" applyAlignment="1" applyProtection="1">
      <alignment horizontal="center" vertical="center" wrapText="1"/>
    </xf>
    <xf numFmtId="3" fontId="13" fillId="6" borderId="25" xfId="0" applyNumberFormat="1" applyFont="1" applyFill="1" applyBorder="1" applyAlignment="1" applyProtection="1">
      <alignment horizontal="center" vertical="center" wrapText="1"/>
    </xf>
    <xf numFmtId="3" fontId="13" fillId="3" borderId="25" xfId="0" applyNumberFormat="1" applyFont="1" applyFill="1" applyBorder="1" applyAlignment="1" applyProtection="1">
      <alignment horizontal="center" vertical="center" wrapText="1"/>
    </xf>
    <xf numFmtId="189" fontId="15" fillId="6" borderId="25" xfId="0" applyNumberFormat="1" applyFont="1" applyFill="1" applyBorder="1" applyAlignment="1" applyProtection="1">
      <alignment horizontal="center" vertical="center" wrapText="1"/>
    </xf>
    <xf numFmtId="0" fontId="25" fillId="0" borderId="21" xfId="0" applyFont="1" applyBorder="1" applyAlignment="1">
      <alignment horizontal="center" vertical="center"/>
    </xf>
  </cellXfs>
  <cellStyles count="3">
    <cellStyle name="Normal 2" xfId="2" xr:uid="{00000000-0005-0000-0000-000002000000}"/>
    <cellStyle name="จุลภาค" xfId="1" builtinId="3"/>
    <cellStyle name="ปกติ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5273B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98" t="s">
        <v>59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60" t="s">
        <v>53</v>
      </c>
      <c r="P1" s="41">
        <v>44161</v>
      </c>
    </row>
    <row r="2" spans="1:25" ht="54.75" customHeight="1" thickBot="1" x14ac:dyDescent="0.3">
      <c r="C2" s="99" t="s">
        <v>41</v>
      </c>
      <c r="D2" s="101" t="s">
        <v>40</v>
      </c>
      <c r="E2" s="101"/>
      <c r="F2" s="101"/>
      <c r="G2" s="101"/>
      <c r="H2" s="102" t="s">
        <v>39</v>
      </c>
      <c r="I2" s="102"/>
      <c r="J2" s="102"/>
      <c r="K2" s="103" t="s">
        <v>38</v>
      </c>
      <c r="L2" s="103"/>
      <c r="M2" s="103"/>
      <c r="N2" s="104" t="s">
        <v>58</v>
      </c>
      <c r="O2" s="124" t="s">
        <v>57</v>
      </c>
      <c r="P2" s="120" t="s">
        <v>56</v>
      </c>
      <c r="Q2" s="108" t="s">
        <v>37</v>
      </c>
    </row>
    <row r="3" spans="1:25" ht="38.25" customHeight="1" thickBot="1" x14ac:dyDescent="0.3">
      <c r="C3" s="99"/>
      <c r="D3" s="110" t="s">
        <v>36</v>
      </c>
      <c r="E3" s="110" t="s">
        <v>35</v>
      </c>
      <c r="F3" s="110" t="s">
        <v>34</v>
      </c>
      <c r="G3" s="112" t="s">
        <v>29</v>
      </c>
      <c r="H3" s="114" t="s">
        <v>33</v>
      </c>
      <c r="I3" s="99" t="s">
        <v>32</v>
      </c>
      <c r="J3" s="116" t="s">
        <v>29</v>
      </c>
      <c r="K3" s="118" t="s">
        <v>31</v>
      </c>
      <c r="L3" s="99" t="s">
        <v>30</v>
      </c>
      <c r="M3" s="106" t="s">
        <v>29</v>
      </c>
      <c r="N3" s="104"/>
      <c r="O3" s="124"/>
      <c r="P3" s="120"/>
      <c r="Q3" s="108"/>
    </row>
    <row r="4" spans="1:25" ht="36.75" customHeight="1" thickBot="1" x14ac:dyDescent="0.3">
      <c r="C4" s="100"/>
      <c r="D4" s="111"/>
      <c r="E4" s="111"/>
      <c r="F4" s="111"/>
      <c r="G4" s="113"/>
      <c r="H4" s="115"/>
      <c r="I4" s="100"/>
      <c r="J4" s="117"/>
      <c r="K4" s="119"/>
      <c r="L4" s="100"/>
      <c r="M4" s="107"/>
      <c r="N4" s="105"/>
      <c r="O4" s="124"/>
      <c r="P4" s="121"/>
      <c r="Q4" s="10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5">
        <v>-38753156.869999997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48" t="s">
        <v>27</v>
      </c>
      <c r="D6" s="42">
        <v>0.96</v>
      </c>
      <c r="E6" s="71">
        <v>0.9</v>
      </c>
      <c r="F6" s="42">
        <v>0.64</v>
      </c>
      <c r="G6" s="55">
        <f t="shared" si="0"/>
        <v>3</v>
      </c>
      <c r="H6" s="65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5">
        <v>-61918959.990000002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5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81">
        <v>-738316.74</v>
      </c>
      <c r="Q7" s="65">
        <v>-790764.87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5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81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5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81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5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81">
        <v>-160767.79999999999</v>
      </c>
      <c r="Q10" s="65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5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81">
        <v>-500513.71</v>
      </c>
      <c r="Q11" s="65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49" t="s">
        <v>21</v>
      </c>
      <c r="D12" s="71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5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5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81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5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81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81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81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5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81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5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81">
        <v>-796980.52</v>
      </c>
      <c r="Q18" s="65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5">
        <v>-3545406.22</v>
      </c>
      <c r="I19" s="65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81">
        <v>-158219.95000000001</v>
      </c>
      <c r="Q19" s="65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5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81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38"/>
      <c r="N27" s="38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8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63" t="s">
        <v>84</v>
      </c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60" t="s">
        <v>53</v>
      </c>
      <c r="P1" s="68"/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85</v>
      </c>
      <c r="O2" s="141" t="s">
        <v>86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77"/>
      <c r="E5" s="77"/>
      <c r="F5" s="77"/>
      <c r="G5" s="47">
        <f t="shared" ref="G5:G20" si="0">(IF(D5&lt;1.5,1,0))+(IF(E5&lt;1,1,0))+(IF(F5&lt;0.8,1,0))</f>
        <v>3</v>
      </c>
      <c r="H5" s="78"/>
      <c r="I5" s="79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'มิ.ย.64'!N5</f>
        <v>3</v>
      </c>
      <c r="P5" s="78"/>
      <c r="Q5" s="78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7"/>
      <c r="E6" s="77"/>
      <c r="F6" s="77"/>
      <c r="G6" s="55">
        <f t="shared" si="0"/>
        <v>3</v>
      </c>
      <c r="H6" s="78"/>
      <c r="I6" s="79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'มิ.ย.64'!N6</f>
        <v>3</v>
      </c>
      <c r="P6" s="80"/>
      <c r="Q6" s="78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7"/>
      <c r="E7" s="77"/>
      <c r="F7" s="77"/>
      <c r="G7" s="42">
        <f t="shared" si="0"/>
        <v>3</v>
      </c>
      <c r="H7" s="80"/>
      <c r="I7" s="79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'มิ.ย.64'!N7</f>
        <v>3</v>
      </c>
      <c r="P7" s="78"/>
      <c r="Q7" s="78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77"/>
      <c r="E8" s="77"/>
      <c r="F8" s="77"/>
      <c r="G8" s="63">
        <f t="shared" si="0"/>
        <v>3</v>
      </c>
      <c r="H8" s="78"/>
      <c r="I8" s="79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'มิ.ย.64'!N8</f>
        <v>3</v>
      </c>
      <c r="P8" s="78"/>
      <c r="Q8" s="78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77"/>
      <c r="E9" s="77"/>
      <c r="F9" s="77"/>
      <c r="G9" s="47">
        <f t="shared" si="0"/>
        <v>3</v>
      </c>
      <c r="H9" s="78"/>
      <c r="I9" s="79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'มิ.ย.64'!N9</f>
        <v>3</v>
      </c>
      <c r="P9" s="78"/>
      <c r="Q9" s="78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77"/>
      <c r="E10" s="77"/>
      <c r="F10" s="77"/>
      <c r="G10" s="42">
        <f t="shared" si="0"/>
        <v>3</v>
      </c>
      <c r="H10" s="78"/>
      <c r="I10" s="79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'มิ.ย.64'!N10</f>
        <v>3</v>
      </c>
      <c r="P10" s="78"/>
      <c r="Q10" s="78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77"/>
      <c r="E11" s="77"/>
      <c r="F11" s="77"/>
      <c r="G11" s="42">
        <f t="shared" si="0"/>
        <v>3</v>
      </c>
      <c r="H11" s="80"/>
      <c r="I11" s="79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'มิ.ย.64'!N11</f>
        <v>3</v>
      </c>
      <c r="P11" s="78"/>
      <c r="Q11" s="78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77"/>
      <c r="E12" s="77"/>
      <c r="F12" s="77"/>
      <c r="G12" s="42">
        <f t="shared" si="0"/>
        <v>3</v>
      </c>
      <c r="H12" s="78"/>
      <c r="I12" s="79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'มิ.ย.64'!N12</f>
        <v>3</v>
      </c>
      <c r="P12" s="78"/>
      <c r="Q12" s="78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77"/>
      <c r="E13" s="77"/>
      <c r="F13" s="77"/>
      <c r="G13" s="42">
        <f t="shared" si="0"/>
        <v>3</v>
      </c>
      <c r="H13" s="78"/>
      <c r="I13" s="79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'มิ.ย.64'!N13</f>
        <v>3</v>
      </c>
      <c r="P13" s="78"/>
      <c r="Q13" s="78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77"/>
      <c r="E14" s="77"/>
      <c r="F14" s="77"/>
      <c r="G14" s="47">
        <f t="shared" si="0"/>
        <v>3</v>
      </c>
      <c r="H14" s="78"/>
      <c r="I14" s="79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'มิ.ย.64'!N14</f>
        <v>3</v>
      </c>
      <c r="P14" s="78"/>
      <c r="Q14" s="78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77"/>
      <c r="E15" s="77"/>
      <c r="F15" s="77"/>
      <c r="G15" s="47">
        <f t="shared" si="0"/>
        <v>3</v>
      </c>
      <c r="H15" s="78"/>
      <c r="I15" s="79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'มิ.ย.64'!N15</f>
        <v>3</v>
      </c>
      <c r="P15" s="78"/>
      <c r="Q15" s="78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77"/>
      <c r="E16" s="77"/>
      <c r="F16" s="77"/>
      <c r="G16" s="47">
        <f t="shared" si="0"/>
        <v>3</v>
      </c>
      <c r="H16" s="78"/>
      <c r="I16" s="79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'มิ.ย.64'!N16</f>
        <v>3</v>
      </c>
      <c r="P16" s="78"/>
      <c r="Q16" s="78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'มิ.ย.64'!N17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71"/>
      <c r="E18" s="56"/>
      <c r="F18" s="71"/>
      <c r="G18" s="42">
        <f t="shared" si="0"/>
        <v>3</v>
      </c>
      <c r="H18" s="53"/>
      <c r="I18" s="6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'มิ.ย.64'!N18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1"/>
      <c r="E19" s="71"/>
      <c r="F19" s="71"/>
      <c r="G19" s="42">
        <f t="shared" si="0"/>
        <v>3</v>
      </c>
      <c r="H19" s="65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'มิ.ย.64'!N19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'มิ.ย.64'!N20</f>
        <v>3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0" t="s">
        <v>53</v>
      </c>
      <c r="P1" s="41">
        <v>44182</v>
      </c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62</v>
      </c>
      <c r="O2" s="141" t="s">
        <v>61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'ต.ค.63'!N5</f>
        <v>0</v>
      </c>
      <c r="P5" s="73">
        <v>82029230.180000007</v>
      </c>
      <c r="Q5" s="65">
        <v>-33109030.469999999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1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'ต.ค.63'!N6</f>
        <v>4</v>
      </c>
      <c r="P6" s="73">
        <v>42139789.770000003</v>
      </c>
      <c r="Q6" s="65">
        <v>-49281903.859999999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'ต.ค.63'!N7</f>
        <v>1</v>
      </c>
      <c r="P7" s="73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'ต.ค.63'!N8</f>
        <v>1</v>
      </c>
      <c r="P8" s="73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'ต.ค.63'!N9</f>
        <v>1</v>
      </c>
      <c r="P9" s="73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'ต.ค.63'!N10</f>
        <v>2</v>
      </c>
      <c r="P10" s="73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'ต.ค.63'!N11</f>
        <v>5</v>
      </c>
      <c r="P11" s="73">
        <v>16059031.449999999</v>
      </c>
      <c r="Q11" s="65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'ต.ค.63'!N12</f>
        <v>1</v>
      </c>
      <c r="P12" s="73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'ต.ค.63'!N13</f>
        <v>2</v>
      </c>
      <c r="P13" s="73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'ต.ค.63'!N14</f>
        <v>1</v>
      </c>
      <c r="P14" s="73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'ต.ค.63'!N15</f>
        <v>0</v>
      </c>
      <c r="P15" s="73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'ต.ค.63'!N16</f>
        <v>0</v>
      </c>
      <c r="P16" s="73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'ต.ค.63'!N17</f>
        <v>2</v>
      </c>
      <c r="P17" s="73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'ต.ค.63'!N18</f>
        <v>5</v>
      </c>
      <c r="P18" s="73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71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'ต.ค.63'!N19</f>
        <v>7</v>
      </c>
      <c r="P19" s="73">
        <v>5109859.46</v>
      </c>
      <c r="Q19" s="65">
        <v>-360789.67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'ต.ค.63'!N20</f>
        <v>1</v>
      </c>
      <c r="P20" s="73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2"/>
      <c r="N27" s="52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U2" sqref="AU2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7" width="21.6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63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6" t="s">
        <v>53</v>
      </c>
      <c r="P1" s="67">
        <v>242537</v>
      </c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64</v>
      </c>
      <c r="O2" s="141" t="s">
        <v>65</v>
      </c>
      <c r="P2" s="132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2"/>
      <c r="Q3" s="132"/>
    </row>
    <row r="4" spans="1:25" ht="36.75" customHeight="1" thickBot="1" x14ac:dyDescent="0.3">
      <c r="C4" s="146"/>
      <c r="D4" s="143"/>
      <c r="E4" s="143"/>
      <c r="F4" s="143"/>
      <c r="G4" s="144"/>
      <c r="H4" s="145"/>
      <c r="I4" s="146"/>
      <c r="J4" s="147"/>
      <c r="K4" s="148"/>
      <c r="L4" s="146"/>
      <c r="M4" s="150"/>
      <c r="N4" s="149"/>
      <c r="O4" s="138"/>
      <c r="P4" s="142"/>
      <c r="Q4" s="14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'พ.ย.63'!N5</f>
        <v>0</v>
      </c>
      <c r="P5" s="73">
        <v>104507434.31</v>
      </c>
      <c r="Q5" s="65">
        <v>-45861274.520000003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'พ.ย.63'!N6</f>
        <v>2</v>
      </c>
      <c r="P6" s="73">
        <v>41640206.890000001</v>
      </c>
      <c r="Q6" s="65">
        <v>-62262187.490000002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'พ.ย.63'!N7</f>
        <v>0</v>
      </c>
      <c r="P7" s="73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'พ.ย.63'!N8</f>
        <v>0</v>
      </c>
      <c r="P8" s="73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'พ.ย.63'!N9</f>
        <v>0</v>
      </c>
      <c r="P9" s="73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'พ.ย.63'!N10</f>
        <v>0</v>
      </c>
      <c r="P10" s="73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69">
        <v>1.28</v>
      </c>
      <c r="E11" s="47">
        <v>1.1299999999999999</v>
      </c>
      <c r="F11" s="56">
        <v>0.8</v>
      </c>
      <c r="G11" s="69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'พ.ย.63'!N11</f>
        <v>1</v>
      </c>
      <c r="P11" s="73">
        <v>12892040.51</v>
      </c>
      <c r="Q11" s="70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'พ.ย.63'!N12</f>
        <v>0</v>
      </c>
      <c r="P12" s="73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'พ.ย.63'!N13</f>
        <v>0</v>
      </c>
      <c r="P13" s="73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'พ.ย.63'!N14</f>
        <v>0</v>
      </c>
      <c r="P14" s="73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'พ.ย.63'!N15</f>
        <v>0</v>
      </c>
      <c r="P15" s="73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'พ.ย.63'!N16</f>
        <v>0</v>
      </c>
      <c r="P16" s="73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'พ.ย.63'!N17</f>
        <v>0</v>
      </c>
      <c r="P17" s="73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'พ.ย.63'!N18</f>
        <v>0</v>
      </c>
      <c r="P18" s="73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69">
        <v>1.37</v>
      </c>
      <c r="E19" s="47">
        <v>1.21</v>
      </c>
      <c r="F19" s="47">
        <v>0.88</v>
      </c>
      <c r="G19" s="69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'พ.ย.63'!N19</f>
        <v>1</v>
      </c>
      <c r="P19" s="73">
        <v>4834674.22</v>
      </c>
      <c r="Q19" s="70">
        <v>-1721038.57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'พ.ย.63'!N20</f>
        <v>0</v>
      </c>
      <c r="P20" s="73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H6" sqref="H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19.12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66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6" t="s">
        <v>53</v>
      </c>
      <c r="P1" s="67">
        <v>242539</v>
      </c>
      <c r="Q1" s="41"/>
    </row>
    <row r="2" spans="1:25" ht="54.75" customHeight="1" thickBot="1" x14ac:dyDescent="0.3">
      <c r="C2" s="153" t="s">
        <v>41</v>
      </c>
      <c r="D2" s="158" t="s">
        <v>40</v>
      </c>
      <c r="E2" s="158"/>
      <c r="F2" s="158"/>
      <c r="G2" s="158"/>
      <c r="H2" s="159" t="s">
        <v>39</v>
      </c>
      <c r="I2" s="159"/>
      <c r="J2" s="159"/>
      <c r="K2" s="160" t="s">
        <v>38</v>
      </c>
      <c r="L2" s="160"/>
      <c r="M2" s="160"/>
      <c r="N2" s="161" t="s">
        <v>67</v>
      </c>
      <c r="O2" s="151" t="s">
        <v>68</v>
      </c>
      <c r="P2" s="151" t="s">
        <v>56</v>
      </c>
      <c r="Q2" s="152" t="s">
        <v>37</v>
      </c>
    </row>
    <row r="3" spans="1:25" ht="38.25" customHeight="1" thickBot="1" x14ac:dyDescent="0.3">
      <c r="C3" s="153"/>
      <c r="D3" s="153" t="s">
        <v>36</v>
      </c>
      <c r="E3" s="153" t="s">
        <v>35</v>
      </c>
      <c r="F3" s="153" t="s">
        <v>34</v>
      </c>
      <c r="G3" s="154" t="s">
        <v>29</v>
      </c>
      <c r="H3" s="155" t="s">
        <v>33</v>
      </c>
      <c r="I3" s="153" t="s">
        <v>32</v>
      </c>
      <c r="J3" s="156" t="s">
        <v>29</v>
      </c>
      <c r="K3" s="157" t="s">
        <v>31</v>
      </c>
      <c r="L3" s="153" t="s">
        <v>30</v>
      </c>
      <c r="M3" s="162" t="s">
        <v>29</v>
      </c>
      <c r="N3" s="161"/>
      <c r="O3" s="151"/>
      <c r="P3" s="151"/>
      <c r="Q3" s="152"/>
    </row>
    <row r="4" spans="1:25" ht="36.75" customHeight="1" thickBot="1" x14ac:dyDescent="0.3">
      <c r="C4" s="153"/>
      <c r="D4" s="153"/>
      <c r="E4" s="153"/>
      <c r="F4" s="153"/>
      <c r="G4" s="154"/>
      <c r="H4" s="155"/>
      <c r="I4" s="153"/>
      <c r="J4" s="156"/>
      <c r="K4" s="157"/>
      <c r="L4" s="153"/>
      <c r="M4" s="162"/>
      <c r="N4" s="161"/>
      <c r="O4" s="151"/>
      <c r="P4" s="151"/>
      <c r="Q4" s="15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84" t="s">
        <v>28</v>
      </c>
      <c r="D5" s="88">
        <v>2.4300000000000002</v>
      </c>
      <c r="E5" s="88">
        <v>2.2599999999999998</v>
      </c>
      <c r="F5" s="88">
        <v>0.85</v>
      </c>
      <c r="G5" s="88">
        <f t="shared" ref="G5:G20" si="0">(IF(D5&lt;1.5,1,0))+(IF(E5&lt;1,1,0))+(IF(F5&lt;0.8,1,0))</f>
        <v>0</v>
      </c>
      <c r="H5" s="89">
        <v>468524264.61000001</v>
      </c>
      <c r="I5" s="89">
        <v>109629907.87</v>
      </c>
      <c r="J5" s="88">
        <f t="shared" ref="J5:J20" si="1">IF(I5&lt;0,1,0)+IF(H5&lt;0,1,0)</f>
        <v>0</v>
      </c>
      <c r="K5" s="90">
        <f t="shared" ref="K5:K20" si="2">SUM(I5/4)</f>
        <v>27407476.967500001</v>
      </c>
      <c r="L5" s="91">
        <f>+H5/K5</f>
        <v>17.094760862722961</v>
      </c>
      <c r="M5" s="92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93">
        <f t="shared" ref="N5:N20" si="3">SUM(G5+J5+M5)</f>
        <v>0</v>
      </c>
      <c r="O5" s="93">
        <f>'ธ.ค.63'!N5</f>
        <v>0</v>
      </c>
      <c r="P5" s="97">
        <v>127272639.98</v>
      </c>
      <c r="Q5" s="87">
        <v>-47635563.420000002</v>
      </c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84" t="s">
        <v>27</v>
      </c>
      <c r="D6" s="86">
        <v>1.08</v>
      </c>
      <c r="E6" s="95">
        <v>1</v>
      </c>
      <c r="F6" s="86">
        <v>0.68</v>
      </c>
      <c r="G6" s="94">
        <v>2</v>
      </c>
      <c r="H6" s="89">
        <v>12503385.09</v>
      </c>
      <c r="I6" s="89">
        <v>33017667.559999999</v>
      </c>
      <c r="J6" s="96">
        <f>IF(I6&lt;0,1,0)+IF(H6&lt;0,1,0)</f>
        <v>0</v>
      </c>
      <c r="K6" s="90">
        <f t="shared" si="2"/>
        <v>8254416.8899999997</v>
      </c>
      <c r="L6" s="91">
        <f>+H6/K6</f>
        <v>1.5147508608569926</v>
      </c>
      <c r="M6" s="88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93">
        <f>SUM(G6+J6+M6)</f>
        <v>2</v>
      </c>
      <c r="O6" s="93">
        <f>'ธ.ค.63'!N6</f>
        <v>3</v>
      </c>
      <c r="P6" s="97">
        <v>43222008.869999997</v>
      </c>
      <c r="Q6" s="87">
        <v>-50711049.439999998</v>
      </c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84" t="s">
        <v>26</v>
      </c>
      <c r="D7" s="88">
        <v>1.75</v>
      </c>
      <c r="E7" s="88">
        <v>1.57</v>
      </c>
      <c r="F7" s="88">
        <v>1.27</v>
      </c>
      <c r="G7" s="88">
        <f t="shared" si="0"/>
        <v>0</v>
      </c>
      <c r="H7" s="89">
        <v>18894854.359999999</v>
      </c>
      <c r="I7" s="89">
        <v>12496988.98</v>
      </c>
      <c r="J7" s="88">
        <f t="shared" si="1"/>
        <v>0</v>
      </c>
      <c r="K7" s="90">
        <f t="shared" si="2"/>
        <v>3124247.2450000001</v>
      </c>
      <c r="L7" s="91">
        <f t="shared" ref="L7:L20" si="5">+H7/K7</f>
        <v>6.0478102013978088</v>
      </c>
      <c r="M7" s="92">
        <f t="shared" si="4"/>
        <v>0</v>
      </c>
      <c r="N7" s="93">
        <f t="shared" si="3"/>
        <v>0</v>
      </c>
      <c r="O7" s="93">
        <f>'ธ.ค.63'!N7</f>
        <v>0</v>
      </c>
      <c r="P7" s="97">
        <v>11738995.130000001</v>
      </c>
      <c r="Q7" s="89">
        <v>6804650.8899999997</v>
      </c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84" t="s">
        <v>25</v>
      </c>
      <c r="D8" s="95">
        <v>2.7</v>
      </c>
      <c r="E8" s="88">
        <v>2.4300000000000002</v>
      </c>
      <c r="F8" s="95">
        <v>2</v>
      </c>
      <c r="G8" s="96">
        <f t="shared" si="0"/>
        <v>0</v>
      </c>
      <c r="H8" s="89">
        <v>22134891.5</v>
      </c>
      <c r="I8" s="89">
        <v>9961499.7100000009</v>
      </c>
      <c r="J8" s="96">
        <f t="shared" si="1"/>
        <v>0</v>
      </c>
      <c r="K8" s="90">
        <f t="shared" si="2"/>
        <v>2490374.9275000002</v>
      </c>
      <c r="L8" s="91">
        <f t="shared" si="5"/>
        <v>8.8881763366532276</v>
      </c>
      <c r="M8" s="92">
        <f t="shared" si="4"/>
        <v>0</v>
      </c>
      <c r="N8" s="93">
        <f t="shared" si="3"/>
        <v>0</v>
      </c>
      <c r="O8" s="93">
        <f>'ธ.ค.63'!N8</f>
        <v>0</v>
      </c>
      <c r="P8" s="97">
        <v>11105037.859999999</v>
      </c>
      <c r="Q8" s="89">
        <v>12964644.279999999</v>
      </c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84" t="s">
        <v>24</v>
      </c>
      <c r="D9" s="88">
        <v>2.12</v>
      </c>
      <c r="E9" s="88">
        <v>1.89</v>
      </c>
      <c r="F9" s="88">
        <v>1.61</v>
      </c>
      <c r="G9" s="88">
        <f t="shared" si="0"/>
        <v>0</v>
      </c>
      <c r="H9" s="89">
        <v>23243844.010000002</v>
      </c>
      <c r="I9" s="89">
        <v>7354044.8700000001</v>
      </c>
      <c r="J9" s="88">
        <f t="shared" si="1"/>
        <v>0</v>
      </c>
      <c r="K9" s="90">
        <f t="shared" si="2"/>
        <v>1838511.2175</v>
      </c>
      <c r="L9" s="91">
        <f t="shared" si="5"/>
        <v>12.642753434818246</v>
      </c>
      <c r="M9" s="92">
        <f t="shared" si="4"/>
        <v>0</v>
      </c>
      <c r="N9" s="93">
        <f t="shared" si="3"/>
        <v>0</v>
      </c>
      <c r="O9" s="93">
        <f>'ธ.ค.63'!N9</f>
        <v>0</v>
      </c>
      <c r="P9" s="97">
        <v>9078622.1099999994</v>
      </c>
      <c r="Q9" s="89">
        <v>12603620.92</v>
      </c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85" t="s">
        <v>23</v>
      </c>
      <c r="D10" s="86">
        <v>1.48</v>
      </c>
      <c r="E10" s="88">
        <v>1.37</v>
      </c>
      <c r="F10" s="88">
        <v>1.23</v>
      </c>
      <c r="G10" s="86">
        <f t="shared" si="0"/>
        <v>1</v>
      </c>
      <c r="H10" s="89">
        <v>9811216</v>
      </c>
      <c r="I10" s="89">
        <v>6326736.1799999997</v>
      </c>
      <c r="J10" s="88">
        <f t="shared" si="1"/>
        <v>0</v>
      </c>
      <c r="K10" s="90">
        <f t="shared" si="2"/>
        <v>1581684.0449999999</v>
      </c>
      <c r="L10" s="91">
        <f t="shared" si="5"/>
        <v>6.2030188842171698</v>
      </c>
      <c r="M10" s="92">
        <f t="shared" si="4"/>
        <v>0</v>
      </c>
      <c r="N10" s="93">
        <f t="shared" si="3"/>
        <v>1</v>
      </c>
      <c r="O10" s="93">
        <f>'ธ.ค.63'!N10</f>
        <v>0</v>
      </c>
      <c r="P10" s="97">
        <v>4552618.7300000004</v>
      </c>
      <c r="Q10" s="89">
        <v>4568531.4000000004</v>
      </c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85" t="s">
        <v>22</v>
      </c>
      <c r="D11" s="86">
        <v>1.38</v>
      </c>
      <c r="E11" s="88">
        <v>1.23</v>
      </c>
      <c r="F11" s="88">
        <v>0.92</v>
      </c>
      <c r="G11" s="86">
        <f t="shared" si="0"/>
        <v>1</v>
      </c>
      <c r="H11" s="89">
        <v>24448821.300000001</v>
      </c>
      <c r="I11" s="89">
        <v>15301453.369999999</v>
      </c>
      <c r="J11" s="88">
        <f t="shared" si="1"/>
        <v>0</v>
      </c>
      <c r="K11" s="90">
        <f t="shared" si="2"/>
        <v>3825363.3424999998</v>
      </c>
      <c r="L11" s="91">
        <f t="shared" si="5"/>
        <v>6.3912415922357582</v>
      </c>
      <c r="M11" s="92">
        <f t="shared" si="4"/>
        <v>0</v>
      </c>
      <c r="N11" s="93">
        <f t="shared" si="3"/>
        <v>1</v>
      </c>
      <c r="O11" s="93">
        <f>'ธ.ค.63'!N11</f>
        <v>1</v>
      </c>
      <c r="P11" s="97">
        <v>18256337.68</v>
      </c>
      <c r="Q11" s="87">
        <v>-5409152.8099999996</v>
      </c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85" t="s">
        <v>21</v>
      </c>
      <c r="D12" s="86">
        <v>1.38</v>
      </c>
      <c r="E12" s="88">
        <v>1.19</v>
      </c>
      <c r="F12" s="88">
        <v>0.88</v>
      </c>
      <c r="G12" s="86">
        <f t="shared" si="0"/>
        <v>1</v>
      </c>
      <c r="H12" s="89">
        <v>11538941.73</v>
      </c>
      <c r="I12" s="89">
        <v>5672163.1200000001</v>
      </c>
      <c r="J12" s="88">
        <f t="shared" si="1"/>
        <v>0</v>
      </c>
      <c r="K12" s="90">
        <f t="shared" si="2"/>
        <v>1418040.78</v>
      </c>
      <c r="L12" s="91">
        <f t="shared" si="5"/>
        <v>8.1372425199224523</v>
      </c>
      <c r="M12" s="92">
        <f t="shared" si="4"/>
        <v>0</v>
      </c>
      <c r="N12" s="93">
        <f t="shared" si="3"/>
        <v>1</v>
      </c>
      <c r="O12" s="93">
        <f>'ธ.ค.63'!N12</f>
        <v>0</v>
      </c>
      <c r="P12" s="97">
        <v>4752647.8499999996</v>
      </c>
      <c r="Q12" s="87">
        <v>-3703638.55</v>
      </c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85" t="s">
        <v>20</v>
      </c>
      <c r="D13" s="88">
        <v>1.74</v>
      </c>
      <c r="E13" s="88">
        <v>1.63</v>
      </c>
      <c r="F13" s="88">
        <v>1.38</v>
      </c>
      <c r="G13" s="88">
        <f t="shared" si="0"/>
        <v>0</v>
      </c>
      <c r="H13" s="89">
        <v>15357882.68</v>
      </c>
      <c r="I13" s="89">
        <v>7043431.3099999996</v>
      </c>
      <c r="J13" s="88">
        <f t="shared" si="1"/>
        <v>0</v>
      </c>
      <c r="K13" s="90">
        <f t="shared" si="2"/>
        <v>1760857.8274999999</v>
      </c>
      <c r="L13" s="91">
        <f t="shared" si="5"/>
        <v>8.7218186727798166</v>
      </c>
      <c r="M13" s="92">
        <f t="shared" si="4"/>
        <v>0</v>
      </c>
      <c r="N13" s="93">
        <f t="shared" si="3"/>
        <v>0</v>
      </c>
      <c r="O13" s="93">
        <f>'ธ.ค.63'!N13</f>
        <v>0</v>
      </c>
      <c r="P13" s="97">
        <v>7693513.1500000004</v>
      </c>
      <c r="Q13" s="89">
        <v>7637311.7800000003</v>
      </c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85" t="s">
        <v>19</v>
      </c>
      <c r="D14" s="95">
        <v>2.2999999999999998</v>
      </c>
      <c r="E14" s="88">
        <v>2.14</v>
      </c>
      <c r="F14" s="88">
        <v>1.63</v>
      </c>
      <c r="G14" s="88">
        <f t="shared" si="0"/>
        <v>0</v>
      </c>
      <c r="H14" s="89">
        <v>23095586.93</v>
      </c>
      <c r="I14" s="89">
        <v>14554338.33</v>
      </c>
      <c r="J14" s="88">
        <f t="shared" si="1"/>
        <v>0</v>
      </c>
      <c r="K14" s="90">
        <f t="shared" si="2"/>
        <v>3638584.5825</v>
      </c>
      <c r="L14" s="91">
        <f t="shared" si="5"/>
        <v>6.347409660635531</v>
      </c>
      <c r="M14" s="92">
        <f t="shared" si="4"/>
        <v>0</v>
      </c>
      <c r="N14" s="93">
        <f t="shared" si="3"/>
        <v>0</v>
      </c>
      <c r="O14" s="93">
        <f>'ธ.ค.63'!N14</f>
        <v>0</v>
      </c>
      <c r="P14" s="97">
        <v>14136727.01</v>
      </c>
      <c r="Q14" s="89">
        <v>11099662.630000001</v>
      </c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85" t="s">
        <v>18</v>
      </c>
      <c r="D15" s="88">
        <v>3.03</v>
      </c>
      <c r="E15" s="88">
        <v>2.72</v>
      </c>
      <c r="F15" s="88">
        <v>2.37</v>
      </c>
      <c r="G15" s="88">
        <f t="shared" si="0"/>
        <v>0</v>
      </c>
      <c r="H15" s="89">
        <v>30114535.100000001</v>
      </c>
      <c r="I15" s="89">
        <v>12704944.460000001</v>
      </c>
      <c r="J15" s="88">
        <f t="shared" si="1"/>
        <v>0</v>
      </c>
      <c r="K15" s="90">
        <f t="shared" si="2"/>
        <v>3176236.1150000002</v>
      </c>
      <c r="L15" s="91">
        <f t="shared" si="5"/>
        <v>9.4812016517858897</v>
      </c>
      <c r="M15" s="92">
        <f t="shared" si="4"/>
        <v>0</v>
      </c>
      <c r="N15" s="93">
        <f t="shared" si="3"/>
        <v>0</v>
      </c>
      <c r="O15" s="93">
        <f>'ธ.ค.63'!N15</f>
        <v>0</v>
      </c>
      <c r="P15" s="97">
        <v>11416753.74</v>
      </c>
      <c r="Q15" s="89">
        <v>20342358.539999999</v>
      </c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85" t="s">
        <v>17</v>
      </c>
      <c r="D16" s="88">
        <v>4.12</v>
      </c>
      <c r="E16" s="88">
        <v>3.34</v>
      </c>
      <c r="F16" s="88">
        <v>2.98</v>
      </c>
      <c r="G16" s="88">
        <f t="shared" si="0"/>
        <v>0</v>
      </c>
      <c r="H16" s="89">
        <v>70623673.390000001</v>
      </c>
      <c r="I16" s="89">
        <v>38120236</v>
      </c>
      <c r="J16" s="88">
        <f t="shared" si="1"/>
        <v>0</v>
      </c>
      <c r="K16" s="90">
        <f t="shared" si="2"/>
        <v>9530059</v>
      </c>
      <c r="L16" s="91">
        <f t="shared" si="5"/>
        <v>7.4106228922612125</v>
      </c>
      <c r="M16" s="92">
        <f t="shared" si="4"/>
        <v>0</v>
      </c>
      <c r="N16" s="93">
        <f t="shared" si="3"/>
        <v>0</v>
      </c>
      <c r="O16" s="93">
        <f>'ธ.ค.63'!N16</f>
        <v>0</v>
      </c>
      <c r="P16" s="97">
        <v>27045213.27</v>
      </c>
      <c r="Q16" s="89">
        <v>44749905.369999997</v>
      </c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85" t="s">
        <v>16</v>
      </c>
      <c r="D17" s="95">
        <v>2.8</v>
      </c>
      <c r="E17" s="88">
        <v>2.5299999999999998</v>
      </c>
      <c r="F17" s="88">
        <v>2.33</v>
      </c>
      <c r="G17" s="88">
        <f t="shared" si="0"/>
        <v>0</v>
      </c>
      <c r="H17" s="89">
        <v>10013141.039999999</v>
      </c>
      <c r="I17" s="89">
        <v>5395587.0899999999</v>
      </c>
      <c r="J17" s="88">
        <f t="shared" si="1"/>
        <v>0</v>
      </c>
      <c r="K17" s="90">
        <f t="shared" si="2"/>
        <v>1348896.7725</v>
      </c>
      <c r="L17" s="91">
        <f t="shared" si="5"/>
        <v>7.423207797763486</v>
      </c>
      <c r="M17" s="92">
        <f t="shared" si="4"/>
        <v>0</v>
      </c>
      <c r="N17" s="93">
        <f t="shared" si="3"/>
        <v>0</v>
      </c>
      <c r="O17" s="93">
        <f>'ธ.ค.63'!N17</f>
        <v>0</v>
      </c>
      <c r="P17" s="97">
        <v>5480236.2300000004</v>
      </c>
      <c r="Q17" s="89">
        <v>7383383.8499999996</v>
      </c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85" t="s">
        <v>15</v>
      </c>
      <c r="D18" s="88">
        <v>1.89</v>
      </c>
      <c r="E18" s="95">
        <v>1.7</v>
      </c>
      <c r="F18" s="88">
        <v>1.33</v>
      </c>
      <c r="G18" s="88">
        <f t="shared" si="0"/>
        <v>0</v>
      </c>
      <c r="H18" s="89">
        <v>18577329.43</v>
      </c>
      <c r="I18" s="89">
        <v>10727972.74</v>
      </c>
      <c r="J18" s="88">
        <f t="shared" si="1"/>
        <v>0</v>
      </c>
      <c r="K18" s="90">
        <f t="shared" si="2"/>
        <v>2681993.1850000001</v>
      </c>
      <c r="L18" s="91">
        <f t="shared" si="5"/>
        <v>6.9266877835112766</v>
      </c>
      <c r="M18" s="92">
        <f t="shared" si="4"/>
        <v>0</v>
      </c>
      <c r="N18" s="93">
        <f t="shared" si="3"/>
        <v>0</v>
      </c>
      <c r="O18" s="93">
        <f>'ธ.ค.63'!N18</f>
        <v>0</v>
      </c>
      <c r="P18" s="97">
        <v>11310048.83</v>
      </c>
      <c r="Q18" s="89">
        <v>6903405.75</v>
      </c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85" t="s">
        <v>14</v>
      </c>
      <c r="D19" s="88">
        <v>1.52</v>
      </c>
      <c r="E19" s="88">
        <v>1.36</v>
      </c>
      <c r="F19" s="88">
        <v>1.05</v>
      </c>
      <c r="G19" s="88">
        <f t="shared" si="0"/>
        <v>0</v>
      </c>
      <c r="H19" s="89">
        <v>7842480.9500000002</v>
      </c>
      <c r="I19" s="89">
        <v>4927183.67</v>
      </c>
      <c r="J19" s="88">
        <f t="shared" si="1"/>
        <v>0</v>
      </c>
      <c r="K19" s="90">
        <f t="shared" si="2"/>
        <v>1231795.9175</v>
      </c>
      <c r="L19" s="91">
        <f t="shared" si="5"/>
        <v>6.3667047751844823</v>
      </c>
      <c r="M19" s="92">
        <f t="shared" si="4"/>
        <v>0</v>
      </c>
      <c r="N19" s="93">
        <f t="shared" si="3"/>
        <v>0</v>
      </c>
      <c r="O19" s="93">
        <f>'ธ.ค.63'!N19</f>
        <v>1</v>
      </c>
      <c r="P19" s="97">
        <v>6447767.3099999996</v>
      </c>
      <c r="Q19" s="89">
        <v>818277.09</v>
      </c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84" t="s">
        <v>13</v>
      </c>
      <c r="D20" s="88">
        <v>2.66</v>
      </c>
      <c r="E20" s="88">
        <v>2.44</v>
      </c>
      <c r="F20" s="88">
        <v>2.06</v>
      </c>
      <c r="G20" s="88">
        <f t="shared" si="0"/>
        <v>0</v>
      </c>
      <c r="H20" s="89">
        <v>10777862.189999999</v>
      </c>
      <c r="I20" s="89">
        <v>3939773.75</v>
      </c>
      <c r="J20" s="88">
        <f t="shared" si="1"/>
        <v>0</v>
      </c>
      <c r="K20" s="90">
        <f t="shared" si="2"/>
        <v>984943.4375</v>
      </c>
      <c r="L20" s="91">
        <f t="shared" si="5"/>
        <v>10.942620438546756</v>
      </c>
      <c r="M20" s="92">
        <f t="shared" si="4"/>
        <v>0</v>
      </c>
      <c r="N20" s="93">
        <f t="shared" si="3"/>
        <v>0</v>
      </c>
      <c r="O20" s="93">
        <f>'ธ.ค.63'!N20</f>
        <v>0</v>
      </c>
      <c r="P20" s="97">
        <v>4846138.7699999996</v>
      </c>
      <c r="Q20" s="89">
        <v>6893652.2199999997</v>
      </c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83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82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5" sqref="I5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69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70</v>
      </c>
      <c r="O2" s="141" t="s">
        <v>71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'ม.ค.64'!N5</f>
        <v>0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1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'ม.ค.64'!N6</f>
        <v>2</v>
      </c>
      <c r="P6" s="5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'ม.ค.64'!N7</f>
        <v>0</v>
      </c>
      <c r="P7" s="5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56"/>
      <c r="G8" s="63">
        <f t="shared" si="0"/>
        <v>3</v>
      </c>
      <c r="H8" s="53"/>
      <c r="I8" s="65"/>
      <c r="J8" s="55">
        <f t="shared" si="1"/>
        <v>0</v>
      </c>
      <c r="K8" s="57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'ม.ค.64'!N8</f>
        <v>0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'ม.ค.64'!N9</f>
        <v>0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'ม.ค.64'!N10</f>
        <v>1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'ม.ค.64'!N11</f>
        <v>1</v>
      </c>
      <c r="P11" s="5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'ม.ค.64'!N12</f>
        <v>1</v>
      </c>
      <c r="P12" s="5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'ม.ค.64'!N13</f>
        <v>0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'ม.ค.64'!N14</f>
        <v>0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'ม.ค.64'!N15</f>
        <v>0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56"/>
      <c r="E16" s="56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'ม.ค.64'!N16</f>
        <v>0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'ม.ค.64'!N17</f>
        <v>0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56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'ม.ค.64'!N18</f>
        <v>0</v>
      </c>
      <c r="P18" s="5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'ม.ค.64'!N19</f>
        <v>0</v>
      </c>
      <c r="P19" s="5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'ม.ค.64'!N20</f>
        <v>0</v>
      </c>
      <c r="P20" s="5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3" sqref="P13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0.375" style="1" customWidth="1"/>
    <col min="17" max="17" width="24.7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72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73</v>
      </c>
      <c r="O2" s="141" t="s">
        <v>74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'ก.พ.64'!N5</f>
        <v>3</v>
      </c>
      <c r="P5" s="73"/>
      <c r="Q5" s="5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1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'ก.พ.64'!N6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56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'ก.พ.64'!N7</f>
        <v>3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53"/>
      <c r="J8" s="63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'ก.พ.64'!N8</f>
        <v>3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56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'ก.พ.64'!N9</f>
        <v>3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4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'ก.พ.64'!N10</f>
        <v>3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'ก.พ.64'!N11</f>
        <v>3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'ก.พ.64'!N12</f>
        <v>3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'ก.พ.64'!N13</f>
        <v>3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/>
      <c r="E14" s="56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'ก.พ.64'!N14</f>
        <v>3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'ก.พ.64'!N15</f>
        <v>3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'ก.พ.64'!N16</f>
        <v>3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'ก.พ.64'!N17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'ก.พ.64'!N18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'ก.พ.64'!N19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'ก.พ.64'!N20</f>
        <v>3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6.625" style="1" customWidth="1"/>
    <col min="16" max="16" width="20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75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76</v>
      </c>
      <c r="O2" s="141" t="s">
        <v>77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'มี.ค.64'!N5</f>
        <v>3</v>
      </c>
      <c r="P5" s="73"/>
      <c r="Q5" s="53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42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2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'มี.ค.64'!N6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'มี.ค.64'!N7</f>
        <v>3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65"/>
      <c r="J8" s="55">
        <f t="shared" si="1"/>
        <v>0</v>
      </c>
      <c r="K8" s="57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'มี.ค.64'!N8</f>
        <v>3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'มี.ค.64'!N9</f>
        <v>3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'มี.ค.64'!N10</f>
        <v>3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56"/>
      <c r="F11" s="47"/>
      <c r="G11" s="42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'มี.ค.64'!N11</f>
        <v>3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'มี.ค.64'!N12</f>
        <v>3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'มี.ค.64'!N13</f>
        <v>3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64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'มี.ค.64'!N14</f>
        <v>3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'มี.ค.64'!N15</f>
        <v>3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'มี.ค.64'!N16</f>
        <v>3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47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'มี.ค.64'!N17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'มี.ค.64'!N18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47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'มี.ค.64'!N19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65"/>
      <c r="J20" s="42">
        <f t="shared" si="1"/>
        <v>0</v>
      </c>
      <c r="K20" s="57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'มี.ค.64'!N20</f>
        <v>3</v>
      </c>
      <c r="P20" s="73"/>
      <c r="Q20" s="53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2.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78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P1" s="72" t="s">
        <v>53</v>
      </c>
      <c r="Q1" s="68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79</v>
      </c>
      <c r="O2" s="141" t="s">
        <v>80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'เม.ย.64'!N5</f>
        <v>3</v>
      </c>
      <c r="P5" s="73"/>
      <c r="Q5" s="65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71"/>
      <c r="E6" s="56"/>
      <c r="F6" s="56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'เม.ย.64'!N6</f>
        <v>3</v>
      </c>
      <c r="P6" s="73"/>
      <c r="Q6" s="65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71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'เม.ย.64'!N7</f>
        <v>3</v>
      </c>
      <c r="P7" s="73"/>
      <c r="Q7" s="65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56"/>
      <c r="E8" s="56"/>
      <c r="F8" s="56"/>
      <c r="G8" s="63">
        <f t="shared" si="0"/>
        <v>3</v>
      </c>
      <c r="H8" s="53"/>
      <c r="I8" s="6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'เม.ย.64'!N8</f>
        <v>3</v>
      </c>
      <c r="P8" s="73"/>
      <c r="Q8" s="53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'เม.ย.64'!N9</f>
        <v>3</v>
      </c>
      <c r="P9" s="73"/>
      <c r="Q9" s="53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'เม.ย.64'!N10</f>
        <v>3</v>
      </c>
      <c r="P10" s="73"/>
      <c r="Q10" s="53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'เม.ย.64'!N11</f>
        <v>3</v>
      </c>
      <c r="P11" s="73"/>
      <c r="Q11" s="65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'เม.ย.64'!N12</f>
        <v>3</v>
      </c>
      <c r="P12" s="73"/>
      <c r="Q12" s="65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'เม.ย.64'!N13</f>
        <v>3</v>
      </c>
      <c r="P13" s="73"/>
      <c r="Q13" s="53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'เม.ย.64'!N14</f>
        <v>3</v>
      </c>
      <c r="P14" s="73"/>
      <c r="Q14" s="53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'เม.ย.64'!N15</f>
        <v>3</v>
      </c>
      <c r="P15" s="73"/>
      <c r="Q15" s="53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'เม.ย.64'!N16</f>
        <v>3</v>
      </c>
      <c r="P16" s="73"/>
      <c r="Q16" s="53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'เม.ย.64'!N17</f>
        <v>3</v>
      </c>
      <c r="P17" s="73"/>
      <c r="Q17" s="53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'เม.ย.64'!N18</f>
        <v>3</v>
      </c>
      <c r="P18" s="73"/>
      <c r="Q18" s="65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'เม.ย.64'!N19</f>
        <v>3</v>
      </c>
      <c r="P19" s="73"/>
      <c r="Q19" s="65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56"/>
      <c r="E20" s="56"/>
      <c r="F20" s="56"/>
      <c r="G20" s="42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'เม.ย.64'!N20</f>
        <v>3</v>
      </c>
      <c r="P20" s="65"/>
      <c r="Q20" s="65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" x14ac:dyDescent="0.25"/>
  <cols>
    <col min="1" max="1" width="9" style="1" hidden="1" customWidth="1"/>
    <col min="2" max="2" width="9" style="1"/>
    <col min="3" max="3" width="23.375" style="1" customWidth="1"/>
    <col min="4" max="4" width="9.875" style="1" customWidth="1"/>
    <col min="5" max="5" width="9.25" style="1" customWidth="1"/>
    <col min="6" max="6" width="10.75" style="1" customWidth="1"/>
    <col min="7" max="7" width="11" style="1" customWidth="1"/>
    <col min="8" max="8" width="21.375" style="1" customWidth="1"/>
    <col min="9" max="9" width="20.125" style="1" customWidth="1"/>
    <col min="10" max="10" width="10.375" style="1" customWidth="1"/>
    <col min="11" max="11" width="22" style="1" customWidth="1"/>
    <col min="12" max="12" width="15.75" style="1" hidden="1" customWidth="1"/>
    <col min="13" max="13" width="11.75" style="1" customWidth="1"/>
    <col min="14" max="14" width="15.375" style="1" customWidth="1"/>
    <col min="15" max="15" width="14.75" style="1" customWidth="1"/>
    <col min="16" max="16" width="21.375" style="1" customWidth="1"/>
    <col min="17" max="17" width="23.125" style="1" customWidth="1"/>
    <col min="18" max="18" width="13.75" style="1" customWidth="1"/>
    <col min="19" max="19" width="17.37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375" style="1" hidden="1" customWidth="1"/>
    <col min="25" max="25" width="22.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 x14ac:dyDescent="0.4">
      <c r="C1" s="125" t="s">
        <v>81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60" t="s">
        <v>53</v>
      </c>
      <c r="P1" s="68"/>
      <c r="Q1" s="41"/>
    </row>
    <row r="2" spans="1:25" ht="54.75" customHeight="1" thickBot="1" x14ac:dyDescent="0.3">
      <c r="C2" s="126" t="s">
        <v>41</v>
      </c>
      <c r="D2" s="127" t="s">
        <v>40</v>
      </c>
      <c r="E2" s="127"/>
      <c r="F2" s="127"/>
      <c r="G2" s="127"/>
      <c r="H2" s="128" t="s">
        <v>39</v>
      </c>
      <c r="I2" s="128"/>
      <c r="J2" s="128"/>
      <c r="K2" s="129" t="s">
        <v>38</v>
      </c>
      <c r="L2" s="129"/>
      <c r="M2" s="129"/>
      <c r="N2" s="130" t="s">
        <v>82</v>
      </c>
      <c r="O2" s="141" t="s">
        <v>83</v>
      </c>
      <c r="P2" s="138" t="s">
        <v>56</v>
      </c>
      <c r="Q2" s="132" t="s">
        <v>37</v>
      </c>
    </row>
    <row r="3" spans="1:25" ht="38.25" customHeight="1" thickBot="1" x14ac:dyDescent="0.3">
      <c r="C3" s="126"/>
      <c r="D3" s="133" t="s">
        <v>36</v>
      </c>
      <c r="E3" s="133" t="s">
        <v>35</v>
      </c>
      <c r="F3" s="133" t="s">
        <v>34</v>
      </c>
      <c r="G3" s="134" t="s">
        <v>29</v>
      </c>
      <c r="H3" s="135" t="s">
        <v>33</v>
      </c>
      <c r="I3" s="126" t="s">
        <v>32</v>
      </c>
      <c r="J3" s="136" t="s">
        <v>29</v>
      </c>
      <c r="K3" s="137" t="s">
        <v>31</v>
      </c>
      <c r="L3" s="126" t="s">
        <v>30</v>
      </c>
      <c r="M3" s="131" t="s">
        <v>29</v>
      </c>
      <c r="N3" s="130"/>
      <c r="O3" s="141"/>
      <c r="P3" s="139"/>
      <c r="Q3" s="132"/>
    </row>
    <row r="4" spans="1:25" ht="36.75" customHeight="1" thickBot="1" x14ac:dyDescent="0.3">
      <c r="C4" s="126"/>
      <c r="D4" s="133"/>
      <c r="E4" s="133"/>
      <c r="F4" s="133"/>
      <c r="G4" s="134"/>
      <c r="H4" s="135"/>
      <c r="I4" s="126"/>
      <c r="J4" s="136"/>
      <c r="K4" s="137"/>
      <c r="L4" s="126"/>
      <c r="M4" s="131"/>
      <c r="N4" s="130"/>
      <c r="O4" s="141"/>
      <c r="P4" s="140"/>
      <c r="Q4" s="132"/>
      <c r="W4" s="1" t="s">
        <v>42</v>
      </c>
      <c r="X4" s="1" t="s">
        <v>43</v>
      </c>
      <c r="Y4" s="1" t="s">
        <v>44</v>
      </c>
    </row>
    <row r="5" spans="1:25" s="8" customFormat="1" ht="35.1" customHeight="1" thickBot="1" x14ac:dyDescent="0.45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75"/>
      <c r="I5" s="75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'พ.ค.64'!N5</f>
        <v>3</v>
      </c>
      <c r="P5" s="74"/>
      <c r="Q5" s="76"/>
      <c r="S5" s="9"/>
      <c r="V5" s="10"/>
      <c r="W5" s="13"/>
      <c r="X5" s="13"/>
      <c r="Y5" s="10"/>
    </row>
    <row r="6" spans="1:25" s="8" customFormat="1" ht="35.1" customHeight="1" thickBot="1" x14ac:dyDescent="0.45">
      <c r="A6" s="8">
        <v>2</v>
      </c>
      <c r="B6" s="50">
        <v>2</v>
      </c>
      <c r="C6" s="61" t="s">
        <v>27</v>
      </c>
      <c r="D6" s="42"/>
      <c r="E6" s="71"/>
      <c r="F6" s="42"/>
      <c r="G6" s="55">
        <f t="shared" si="0"/>
        <v>3</v>
      </c>
      <c r="H6" s="76"/>
      <c r="I6" s="75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'พ.ค.64'!N6</f>
        <v>3</v>
      </c>
      <c r="P6" s="74"/>
      <c r="Q6" s="76"/>
      <c r="S6" s="9"/>
      <c r="V6" s="10"/>
      <c r="W6" s="13"/>
      <c r="X6" s="13"/>
      <c r="Y6" s="10"/>
    </row>
    <row r="7" spans="1:25" s="8" customFormat="1" ht="35.1" customHeight="1" thickBot="1" x14ac:dyDescent="0.45">
      <c r="A7" s="8">
        <v>8</v>
      </c>
      <c r="B7" s="50">
        <v>3</v>
      </c>
      <c r="C7" s="61" t="s">
        <v>26</v>
      </c>
      <c r="D7" s="42"/>
      <c r="E7" s="42"/>
      <c r="F7" s="42"/>
      <c r="G7" s="42">
        <f t="shared" si="0"/>
        <v>3</v>
      </c>
      <c r="H7" s="75"/>
      <c r="I7" s="75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'พ.ค.64'!N7</f>
        <v>3</v>
      </c>
      <c r="P7" s="74"/>
      <c r="Q7" s="76"/>
      <c r="S7" s="9"/>
      <c r="V7" s="10"/>
      <c r="W7" s="13"/>
      <c r="X7" s="13"/>
      <c r="Y7" s="10"/>
    </row>
    <row r="8" spans="1:25" s="8" customFormat="1" ht="35.1" customHeight="1" thickBot="1" x14ac:dyDescent="0.45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75"/>
      <c r="I8" s="76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'พ.ค.64'!N8</f>
        <v>3</v>
      </c>
      <c r="P8" s="74"/>
      <c r="Q8" s="75"/>
      <c r="S8" s="9"/>
      <c r="V8" s="10"/>
      <c r="W8" s="13"/>
      <c r="X8" s="13"/>
      <c r="Y8" s="10"/>
    </row>
    <row r="9" spans="1:25" s="8" customFormat="1" ht="35.1" customHeight="1" thickBot="1" x14ac:dyDescent="0.45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75"/>
      <c r="I9" s="75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'พ.ค.64'!N9</f>
        <v>3</v>
      </c>
      <c r="P9" s="74"/>
      <c r="Q9" s="75"/>
      <c r="S9" s="9"/>
      <c r="V9" s="10"/>
      <c r="W9" s="13"/>
      <c r="X9" s="13"/>
      <c r="Y9" s="10"/>
    </row>
    <row r="10" spans="1:25" s="8" customFormat="1" ht="35.1" customHeight="1" thickBot="1" x14ac:dyDescent="0.45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75"/>
      <c r="I10" s="75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'พ.ค.64'!N10</f>
        <v>3</v>
      </c>
      <c r="P10" s="74"/>
      <c r="Q10" s="76"/>
      <c r="S10" s="9"/>
      <c r="V10" s="10"/>
      <c r="W10" s="13"/>
      <c r="X10" s="13"/>
      <c r="Y10" s="10"/>
    </row>
    <row r="11" spans="1:25" s="8" customFormat="1" ht="35.1" customHeight="1" thickBot="1" x14ac:dyDescent="0.45">
      <c r="A11" s="8">
        <v>11</v>
      </c>
      <c r="B11" s="50">
        <v>7</v>
      </c>
      <c r="C11" s="62" t="s">
        <v>22</v>
      </c>
      <c r="D11" s="42"/>
      <c r="E11" s="47"/>
      <c r="F11" s="42"/>
      <c r="G11" s="42">
        <f t="shared" si="0"/>
        <v>3</v>
      </c>
      <c r="H11" s="75"/>
      <c r="I11" s="75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'พ.ค.64'!N11</f>
        <v>3</v>
      </c>
      <c r="P11" s="74"/>
      <c r="Q11" s="76"/>
      <c r="S11" s="9"/>
      <c r="V11" s="10"/>
      <c r="W11" s="13"/>
      <c r="X11" s="13"/>
      <c r="Y11" s="10"/>
    </row>
    <row r="12" spans="1:25" s="8" customFormat="1" ht="35.1" customHeight="1" thickBot="1" x14ac:dyDescent="0.45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75"/>
      <c r="I12" s="75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'พ.ค.64'!N12</f>
        <v>3</v>
      </c>
      <c r="P12" s="74"/>
      <c r="Q12" s="76"/>
      <c r="S12" s="9"/>
      <c r="V12" s="10"/>
      <c r="W12" s="13"/>
      <c r="X12" s="13"/>
      <c r="Y12" s="10"/>
    </row>
    <row r="13" spans="1:25" s="8" customFormat="1" ht="35.1" customHeight="1" thickBot="1" x14ac:dyDescent="0.45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75"/>
      <c r="I13" s="75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'พ.ค.64'!N13</f>
        <v>3</v>
      </c>
      <c r="P13" s="74"/>
      <c r="Q13" s="75"/>
      <c r="S13" s="9"/>
      <c r="V13" s="10"/>
      <c r="W13" s="13"/>
      <c r="X13" s="13"/>
      <c r="Y13" s="10"/>
    </row>
    <row r="14" spans="1:25" s="8" customFormat="1" ht="35.1" customHeight="1" thickBot="1" x14ac:dyDescent="0.45">
      <c r="A14" s="8">
        <v>3</v>
      </c>
      <c r="B14" s="50">
        <v>10</v>
      </c>
      <c r="C14" s="62" t="s">
        <v>19</v>
      </c>
      <c r="D14" s="56"/>
      <c r="E14" s="47"/>
      <c r="F14" s="47"/>
      <c r="G14" s="47">
        <f t="shared" si="0"/>
        <v>3</v>
      </c>
      <c r="H14" s="75"/>
      <c r="I14" s="75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'พ.ค.64'!N14</f>
        <v>3</v>
      </c>
      <c r="P14" s="74"/>
      <c r="Q14" s="75"/>
      <c r="S14" s="9"/>
      <c r="V14" s="10"/>
      <c r="W14" s="13"/>
      <c r="X14" s="13"/>
      <c r="Y14" s="10"/>
    </row>
    <row r="15" spans="1:25" s="8" customFormat="1" ht="35.1" customHeight="1" thickBot="1" x14ac:dyDescent="0.45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75"/>
      <c r="I15" s="75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'พ.ค.64'!N15</f>
        <v>3</v>
      </c>
      <c r="P15" s="74"/>
      <c r="Q15" s="75"/>
      <c r="S15" s="9"/>
      <c r="V15" s="10"/>
      <c r="W15" s="13"/>
      <c r="X15" s="13"/>
      <c r="Y15" s="10"/>
    </row>
    <row r="16" spans="1:25" s="8" customFormat="1" ht="35.1" customHeight="1" thickBot="1" x14ac:dyDescent="0.45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75"/>
      <c r="I16" s="75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'พ.ค.64'!N16</f>
        <v>3</v>
      </c>
      <c r="P16" s="74"/>
      <c r="Q16" s="75"/>
      <c r="S16" s="9"/>
      <c r="V16" s="10"/>
      <c r="W16" s="13"/>
      <c r="X16" s="13"/>
      <c r="Y16" s="10"/>
    </row>
    <row r="17" spans="1:25" s="8" customFormat="1" ht="35.1" customHeight="1" thickBot="1" x14ac:dyDescent="0.45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75"/>
      <c r="I17" s="75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'พ.ค.64'!N17</f>
        <v>3</v>
      </c>
      <c r="P17" s="74"/>
      <c r="Q17" s="75"/>
      <c r="S17" s="9"/>
      <c r="V17" s="10"/>
      <c r="W17" s="13"/>
      <c r="X17" s="13"/>
      <c r="Y17" s="10"/>
    </row>
    <row r="18" spans="1:25" s="8" customFormat="1" ht="35.1" customHeight="1" thickBot="1" x14ac:dyDescent="0.45">
      <c r="A18" s="8">
        <v>1</v>
      </c>
      <c r="B18" s="50">
        <v>14</v>
      </c>
      <c r="C18" s="62" t="s">
        <v>15</v>
      </c>
      <c r="D18" s="42"/>
      <c r="E18" s="56"/>
      <c r="F18" s="42"/>
      <c r="G18" s="42">
        <f t="shared" si="0"/>
        <v>3</v>
      </c>
      <c r="H18" s="75"/>
      <c r="I18" s="76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'พ.ค.64'!N18</f>
        <v>3</v>
      </c>
      <c r="P18" s="74"/>
      <c r="Q18" s="76"/>
      <c r="S18" s="9"/>
      <c r="V18" s="10"/>
      <c r="W18" s="13"/>
      <c r="X18" s="13"/>
      <c r="Y18" s="10"/>
    </row>
    <row r="19" spans="1:25" s="8" customFormat="1" ht="35.1" customHeight="1" thickBot="1" x14ac:dyDescent="0.45">
      <c r="A19" s="8">
        <v>7</v>
      </c>
      <c r="B19" s="50">
        <v>15</v>
      </c>
      <c r="C19" s="62" t="s">
        <v>14</v>
      </c>
      <c r="D19" s="42"/>
      <c r="E19" s="71"/>
      <c r="F19" s="42"/>
      <c r="G19" s="42">
        <f t="shared" si="0"/>
        <v>3</v>
      </c>
      <c r="H19" s="76"/>
      <c r="I19" s="75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'พ.ค.64'!N19</f>
        <v>3</v>
      </c>
      <c r="P19" s="74"/>
      <c r="Q19" s="76"/>
      <c r="S19" s="9"/>
      <c r="V19" s="10"/>
      <c r="W19" s="13"/>
      <c r="X19" s="13"/>
      <c r="Y19" s="10"/>
    </row>
    <row r="20" spans="1:25" s="8" customFormat="1" ht="35.1" customHeight="1" thickBot="1" x14ac:dyDescent="0.45">
      <c r="A20" s="8">
        <v>12</v>
      </c>
      <c r="B20" s="50">
        <v>16</v>
      </c>
      <c r="C20" s="61" t="s">
        <v>13</v>
      </c>
      <c r="D20" s="42"/>
      <c r="E20" s="47"/>
      <c r="F20" s="47"/>
      <c r="G20" s="42">
        <f t="shared" si="0"/>
        <v>3</v>
      </c>
      <c r="H20" s="75"/>
      <c r="I20" s="76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'พ.ค.64'!N20</f>
        <v>3</v>
      </c>
      <c r="P20" s="76"/>
      <c r="Q20" s="76"/>
      <c r="S20" s="9"/>
      <c r="V20" s="10"/>
      <c r="W20" s="13"/>
      <c r="X20" s="13"/>
      <c r="Y20" s="10"/>
    </row>
    <row r="21" spans="1:25" ht="20.25" customHeight="1" thickBot="1" x14ac:dyDescent="0.4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 x14ac:dyDescent="0.35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 x14ac:dyDescent="0.3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122" t="s">
        <v>5</v>
      </c>
      <c r="M23" s="122"/>
      <c r="N23" s="122"/>
      <c r="O23" s="14"/>
      <c r="P23" s="14"/>
    </row>
    <row r="24" spans="1:25" ht="23.25" x14ac:dyDescent="0.3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122"/>
      <c r="M24" s="122"/>
      <c r="N24" s="122"/>
      <c r="O24" s="14"/>
      <c r="P24" s="14"/>
    </row>
    <row r="25" spans="1:25" ht="26.25" customHeight="1" x14ac:dyDescent="0.35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122" t="s">
        <v>5</v>
      </c>
      <c r="M25" s="122"/>
      <c r="N25" s="122"/>
      <c r="O25" s="14"/>
      <c r="P25" s="14"/>
    </row>
    <row r="26" spans="1:25" ht="23.25" x14ac:dyDescent="0.3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122"/>
      <c r="M26" s="122"/>
      <c r="N26" s="122"/>
      <c r="O26" s="14"/>
      <c r="P26" s="14"/>
    </row>
    <row r="27" spans="1:25" ht="23.25" x14ac:dyDescent="0.3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123" t="s">
        <v>5</v>
      </c>
      <c r="L27" s="123"/>
      <c r="M27" s="59"/>
      <c r="N27" s="59"/>
      <c r="O27" s="14"/>
      <c r="P27" s="14"/>
    </row>
    <row r="28" spans="1:25" ht="23.25" x14ac:dyDescent="0.3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 x14ac:dyDescent="0.35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 x14ac:dyDescent="0.35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122" t="s">
        <v>5</v>
      </c>
      <c r="M30" s="122"/>
      <c r="N30" s="122"/>
      <c r="O30" s="14"/>
      <c r="P30" s="14"/>
    </row>
    <row r="31" spans="1:25" ht="21.75" customHeight="1" x14ac:dyDescent="0.35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122"/>
      <c r="M31" s="122"/>
      <c r="N31" s="122"/>
      <c r="O31" s="14"/>
      <c r="P31" s="14"/>
    </row>
    <row r="32" spans="1:25" ht="23.25" x14ac:dyDescent="0.3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 x14ac:dyDescent="0.3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 x14ac:dyDescent="0.3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 x14ac:dyDescent="0.3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 x14ac:dyDescent="0.3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 x14ac:dyDescent="0.3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 x14ac:dyDescent="0.3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 x14ac:dyDescent="0.3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 x14ac:dyDescent="0.3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 x14ac:dyDescent="0.3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 x14ac:dyDescent="0.3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 x14ac:dyDescent="0.3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 x14ac:dyDescent="0.25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MAMEEDAH</cp:lastModifiedBy>
  <cp:lastPrinted>2020-11-26T08:30:53Z</cp:lastPrinted>
  <dcterms:created xsi:type="dcterms:W3CDTF">2017-12-26T02:45:48Z</dcterms:created>
  <dcterms:modified xsi:type="dcterms:W3CDTF">2021-02-17T09:23:59Z</dcterms:modified>
</cp:coreProperties>
</file>